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olivierkahr/Documents/LeTell/Tresorerie/TirLongeole/2025_3emeEdition/02_BulletinInscription/"/>
    </mc:Choice>
  </mc:AlternateContent>
  <xr:revisionPtr revIDLastSave="0" documentId="13_ncr:1_{7A363740-30FF-574B-93DE-158F58CA081D}" xr6:coauthVersionLast="47" xr6:coauthVersionMax="47" xr10:uidLastSave="{00000000-0000-0000-0000-000000000000}"/>
  <bookViews>
    <workbookView xWindow="0" yWindow="500" windowWidth="28800" windowHeight="16100" xr2:uid="{3462AC4F-CB3C-8D4A-B47E-46EDCEB83EDF}"/>
  </bookViews>
  <sheets>
    <sheet name="Inscriptions" sheetId="1" r:id="rId1"/>
    <sheet name="Export" sheetId="2" state="hidden" r:id="rId2"/>
  </sheets>
  <definedNames>
    <definedName name="_xlnm.Print_Area" localSheetId="0">Inscriptions!$B$2:$Q$33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8" i="1" l="1"/>
  <c r="AA17" i="1"/>
  <c r="AA9" i="2" s="1"/>
  <c r="AA16" i="1"/>
  <c r="AA15" i="1"/>
  <c r="AA7" i="2" s="1"/>
  <c r="AA14" i="1"/>
  <c r="AA12" i="1"/>
  <c r="AA6" i="2" s="1"/>
  <c r="AA11" i="1"/>
  <c r="AA10" i="1"/>
  <c r="AA4" i="2" s="1"/>
  <c r="P19" i="1"/>
  <c r="P18" i="1"/>
  <c r="L6" i="2"/>
  <c r="AI10" i="2"/>
  <c r="AH10" i="2"/>
  <c r="AF10" i="2"/>
  <c r="AG10" i="2" s="1"/>
  <c r="AC10" i="2"/>
  <c r="AA10" i="2"/>
  <c r="Z10" i="2"/>
  <c r="X10" i="2"/>
  <c r="W10" i="2"/>
  <c r="T10" i="2"/>
  <c r="R10" i="2"/>
  <c r="Q10" i="2"/>
  <c r="AI9" i="2"/>
  <c r="AH9" i="2"/>
  <c r="AF9" i="2"/>
  <c r="AC9" i="2"/>
  <c r="AE9" i="2" s="1"/>
  <c r="Z9" i="2"/>
  <c r="W9" i="2"/>
  <c r="T9" i="2"/>
  <c r="U9" i="2" s="1"/>
  <c r="R9" i="2"/>
  <c r="Q9" i="2"/>
  <c r="AI8" i="2"/>
  <c r="AH8" i="2"/>
  <c r="AF8" i="2"/>
  <c r="AC8" i="2"/>
  <c r="AA8" i="2"/>
  <c r="Z8" i="2"/>
  <c r="X8" i="2"/>
  <c r="W8" i="2"/>
  <c r="T8" i="2"/>
  <c r="R8" i="2"/>
  <c r="Q8" i="2"/>
  <c r="AI7" i="2"/>
  <c r="AH7" i="2"/>
  <c r="AF7" i="2"/>
  <c r="AC7" i="2"/>
  <c r="AE7" i="2" s="1"/>
  <c r="Z7" i="2"/>
  <c r="W7" i="2"/>
  <c r="T7" i="2"/>
  <c r="R7" i="2"/>
  <c r="Q7" i="2"/>
  <c r="AI6" i="2"/>
  <c r="AH6" i="2"/>
  <c r="AF6" i="2"/>
  <c r="AC6" i="2"/>
  <c r="Z6" i="2"/>
  <c r="W6" i="2"/>
  <c r="T6" i="2"/>
  <c r="R6" i="2"/>
  <c r="Q6" i="2"/>
  <c r="AI5" i="2"/>
  <c r="AH5" i="2"/>
  <c r="AF5" i="2"/>
  <c r="AG5" i="2" s="1"/>
  <c r="AC5" i="2"/>
  <c r="AE5" i="2" s="1"/>
  <c r="AA5" i="2"/>
  <c r="Z5" i="2"/>
  <c r="X5" i="2"/>
  <c r="W5" i="2"/>
  <c r="T5" i="2"/>
  <c r="R5" i="2"/>
  <c r="Q5" i="2"/>
  <c r="P5" i="2"/>
  <c r="AI4" i="2"/>
  <c r="AH4" i="2"/>
  <c r="AC4" i="2"/>
  <c r="AE4" i="2" s="1"/>
  <c r="Z4" i="2"/>
  <c r="T4" i="2"/>
  <c r="U4" i="2" s="1"/>
  <c r="R4" i="2"/>
  <c r="Q4" i="2"/>
  <c r="P10" i="2"/>
  <c r="P9" i="2"/>
  <c r="P8" i="2"/>
  <c r="P7" i="2"/>
  <c r="P6" i="2"/>
  <c r="P4" i="2"/>
  <c r="O10" i="2"/>
  <c r="O9" i="2"/>
  <c r="O8" i="2"/>
  <c r="O7" i="2"/>
  <c r="O6" i="2"/>
  <c r="O5" i="2"/>
  <c r="O4" i="2"/>
  <c r="N10" i="2"/>
  <c r="N9" i="2"/>
  <c r="N8" i="2"/>
  <c r="N7" i="2"/>
  <c r="N6" i="2"/>
  <c r="N5" i="2"/>
  <c r="N4" i="2"/>
  <c r="K3" i="2"/>
  <c r="K10" i="2" s="1"/>
  <c r="J3" i="2"/>
  <c r="J10" i="2"/>
  <c r="L3" i="2"/>
  <c r="L4" i="2" s="1"/>
  <c r="F3" i="2"/>
  <c r="F8" i="2" s="1"/>
  <c r="AE10" i="2"/>
  <c r="Y10" i="2"/>
  <c r="AG8" i="2"/>
  <c r="AE8" i="2"/>
  <c r="Y8" i="2"/>
  <c r="V8" i="2"/>
  <c r="AG7" i="2"/>
  <c r="Y7" i="2"/>
  <c r="V7" i="2"/>
  <c r="AG6" i="2"/>
  <c r="AE6" i="2"/>
  <c r="U6" i="2"/>
  <c r="U5" i="2"/>
  <c r="I3" i="2"/>
  <c r="I7" i="2" s="1"/>
  <c r="H3" i="2"/>
  <c r="H10" i="2" s="1"/>
  <c r="G3" i="2"/>
  <c r="G9" i="2" s="1"/>
  <c r="E3" i="2"/>
  <c r="E7" i="2" s="1"/>
  <c r="D3" i="2"/>
  <c r="D7" i="2" s="1"/>
  <c r="C3" i="2"/>
  <c r="C7" i="2" s="1"/>
  <c r="B3" i="2"/>
  <c r="B8" i="2" s="1"/>
  <c r="V10" i="2"/>
  <c r="U10" i="2"/>
  <c r="AB9" i="2"/>
  <c r="Y9" i="2"/>
  <c r="V6" i="2"/>
  <c r="L5" i="2"/>
  <c r="I8" i="2"/>
  <c r="X9" i="2" l="1"/>
  <c r="X7" i="2"/>
  <c r="X6" i="2"/>
  <c r="AH3" i="2"/>
  <c r="AB5" i="2"/>
  <c r="K4" i="2"/>
  <c r="K5" i="2"/>
  <c r="K6" i="2"/>
  <c r="K8" i="2"/>
  <c r="K9" i="2"/>
  <c r="K7" i="2"/>
  <c r="J8" i="2"/>
  <c r="J6" i="2"/>
  <c r="J7" i="2"/>
  <c r="J9" i="2"/>
  <c r="J4" i="2"/>
  <c r="J5" i="2"/>
  <c r="AI3" i="2"/>
  <c r="U7" i="2"/>
  <c r="AD10" i="2"/>
  <c r="Y5" i="2"/>
  <c r="AB8" i="2"/>
  <c r="Z3" i="2"/>
  <c r="AB7" i="2"/>
  <c r="AL7" i="2" s="1"/>
  <c r="Y6" i="2"/>
  <c r="AD7" i="2"/>
  <c r="B7" i="2"/>
  <c r="AB6" i="2"/>
  <c r="AB10" i="2"/>
  <c r="AL10" i="2" s="1"/>
  <c r="AL8" i="2"/>
  <c r="AD8" i="2"/>
  <c r="F5" i="2"/>
  <c r="F4" i="2"/>
  <c r="I4" i="2"/>
  <c r="F7" i="2"/>
  <c r="I10" i="2"/>
  <c r="V4" i="2"/>
  <c r="V3" i="2" s="1"/>
  <c r="I6" i="2"/>
  <c r="H9" i="2"/>
  <c r="V5" i="2"/>
  <c r="G8" i="2"/>
  <c r="V9" i="2"/>
  <c r="AL9" i="2" s="1"/>
  <c r="F6" i="2"/>
  <c r="I5" i="2"/>
  <c r="AE3" i="2"/>
  <c r="T3" i="2"/>
  <c r="G4" i="2"/>
  <c r="G5" i="2"/>
  <c r="G6" i="2"/>
  <c r="G7" i="2"/>
  <c r="H8" i="2"/>
  <c r="U8" i="2"/>
  <c r="I9" i="2"/>
  <c r="AD9" i="2"/>
  <c r="B10" i="2"/>
  <c r="AC3" i="2"/>
  <c r="H4" i="2"/>
  <c r="AB4" i="2"/>
  <c r="AB3" i="2" s="1"/>
  <c r="H5" i="2"/>
  <c r="H6" i="2"/>
  <c r="H7" i="2"/>
  <c r="B9" i="2"/>
  <c r="C10" i="2"/>
  <c r="C9" i="2"/>
  <c r="D10" i="2"/>
  <c r="B4" i="2"/>
  <c r="AD4" i="2"/>
  <c r="B5" i="2"/>
  <c r="AD5" i="2"/>
  <c r="AJ5" i="2" s="1"/>
  <c r="B6" i="2"/>
  <c r="AD6" i="2"/>
  <c r="AJ6" i="2" s="1"/>
  <c r="C8" i="2"/>
  <c r="D9" i="2"/>
  <c r="AG9" i="2"/>
  <c r="E10" i="2"/>
  <c r="C4" i="2"/>
  <c r="C5" i="2"/>
  <c r="C6" i="2"/>
  <c r="D8" i="2"/>
  <c r="E9" i="2"/>
  <c r="F10" i="2"/>
  <c r="D4" i="2"/>
  <c r="D5" i="2"/>
  <c r="D6" i="2"/>
  <c r="E8" i="2"/>
  <c r="F9" i="2"/>
  <c r="G10" i="2"/>
  <c r="E4" i="2"/>
  <c r="E5" i="2"/>
  <c r="E6" i="2"/>
  <c r="AJ9" i="2" l="1"/>
  <c r="AJ7" i="2"/>
  <c r="AL6" i="2"/>
  <c r="AJ10" i="2"/>
  <c r="AL5" i="2"/>
  <c r="AJ8" i="2"/>
  <c r="U3" i="2"/>
  <c r="AD3" i="2"/>
  <c r="AA3" i="2"/>
  <c r="S19" i="1" l="1"/>
  <c r="S20" i="1"/>
  <c r="S18" i="1"/>
  <c r="S17" i="1"/>
  <c r="P13" i="1" l="1"/>
  <c r="V18" i="1"/>
  <c r="V17" i="1"/>
  <c r="V16" i="1"/>
  <c r="V15" i="1"/>
  <c r="V12" i="1"/>
  <c r="V11" i="1"/>
  <c r="V10" i="1"/>
  <c r="O18" i="1" l="1"/>
  <c r="O17" i="1"/>
  <c r="O16" i="1"/>
  <c r="O15" i="1"/>
  <c r="P15" i="1" s="1"/>
  <c r="O10" i="1"/>
  <c r="AF4" i="2" s="1"/>
  <c r="O12" i="1"/>
  <c r="O11" i="1"/>
  <c r="L10" i="1"/>
  <c r="W4" i="2" s="1"/>
  <c r="L12" i="1"/>
  <c r="L11" i="1"/>
  <c r="Y4" i="2" l="1"/>
  <c r="X4" i="2"/>
  <c r="W3" i="2"/>
  <c r="AG4" i="2"/>
  <c r="AG3" i="2" s="1"/>
  <c r="AF3" i="2"/>
  <c r="P12" i="1"/>
  <c r="S3" i="2" s="1"/>
  <c r="AJ3" i="2" s="1"/>
  <c r="P17" i="1"/>
  <c r="P16" i="1"/>
  <c r="P11" i="1"/>
  <c r="P10" i="1"/>
  <c r="P21" i="1" l="1"/>
  <c r="AJ4" i="2"/>
  <c r="X3" i="2"/>
  <c r="AK3" i="2" s="1"/>
  <c r="Y3" i="2"/>
  <c r="AM3" i="2" s="1"/>
  <c r="AL4" i="2"/>
</calcChain>
</file>

<file path=xl/sharedStrings.xml><?xml version="1.0" encoding="utf-8"?>
<sst xmlns="http://schemas.openxmlformats.org/spreadsheetml/2006/main" count="104" uniqueCount="86">
  <si>
    <t>Société de Tir :</t>
  </si>
  <si>
    <t>Nom et prénom du chef de Groupe :</t>
  </si>
  <si>
    <t>Adresse :</t>
  </si>
  <si>
    <t>No postal :</t>
  </si>
  <si>
    <t>Localité :</t>
  </si>
  <si>
    <t>No de Tél :</t>
  </si>
  <si>
    <t>Nom du titulaire du compte :</t>
  </si>
  <si>
    <t>Nom du Groupe</t>
  </si>
  <si>
    <t>Nom et prénom du tireur</t>
  </si>
  <si>
    <t>Année</t>
  </si>
  <si>
    <t>Licence</t>
  </si>
  <si>
    <t>Armes</t>
  </si>
  <si>
    <t>Total
en CHF</t>
  </si>
  <si>
    <t>Nombre</t>
  </si>
  <si>
    <t>Menu</t>
  </si>
  <si>
    <t>Essai</t>
  </si>
  <si>
    <t>non</t>
  </si>
  <si>
    <t>Tireurs individuels</t>
  </si>
  <si>
    <t>MENU</t>
  </si>
  <si>
    <t>IBAN no :</t>
  </si>
  <si>
    <t>Finance de Groupe, CHF 30.-</t>
  </si>
  <si>
    <t>CHF 20.-</t>
  </si>
  <si>
    <t>Pour votre confort et peu d'attente, votre inscription est bienvenue</t>
  </si>
  <si>
    <t>tirlongeole@gmail.com</t>
  </si>
  <si>
    <t xml:space="preserve">
Exercices
CHF 5.-
(5 cart.)</t>
  </si>
  <si>
    <t xml:space="preserve">
Jet d'eau Groupe
CHF 17.-/
U21 CHF 15.-
(10 cart.)</t>
  </si>
  <si>
    <t xml:space="preserve">
Cé qu'è lainô
CHF 17.-/
U21 CHF 15.-
(6 cart.)</t>
  </si>
  <si>
    <t xml:space="preserve">
Longeole
CHF 8.-
(3 cart.)</t>
  </si>
  <si>
    <t xml:space="preserve">
Livret
CHF 5.-
</t>
  </si>
  <si>
    <t>Longeole, gratin de pommes de terre</t>
  </si>
  <si>
    <t>Menu
oui / non
CHF 20.-</t>
  </si>
  <si>
    <t>F90</t>
  </si>
  <si>
    <t>Standard</t>
  </si>
  <si>
    <t>F57/02</t>
  </si>
  <si>
    <t>MQ</t>
  </si>
  <si>
    <t>F57/03</t>
  </si>
  <si>
    <t>Libre</t>
  </si>
  <si>
    <t>entrée</t>
  </si>
  <si>
    <t>Jour de tir</t>
  </si>
  <si>
    <t>Jour
de tir</t>
  </si>
  <si>
    <t>oui</t>
  </si>
  <si>
    <t>ve matin</t>
  </si>
  <si>
    <t>ve après-midi</t>
  </si>
  <si>
    <t>sa matin</t>
  </si>
  <si>
    <t>sa après-midi</t>
  </si>
  <si>
    <t>CheckFinanceGroupe</t>
  </si>
  <si>
    <t>(pour versement répartition)</t>
  </si>
  <si>
    <t>par mail à :</t>
  </si>
  <si>
    <t>NoTireur</t>
  </si>
  <si>
    <t>NomTireur</t>
  </si>
  <si>
    <t>Arme</t>
  </si>
  <si>
    <t>JourTir</t>
  </si>
  <si>
    <t>FinanceGroupe</t>
  </si>
  <si>
    <t>ExercicesNb</t>
  </si>
  <si>
    <t>ExercicesCHF</t>
  </si>
  <si>
    <t>ExercicesCartouches</t>
  </si>
  <si>
    <t>GroupeNb</t>
  </si>
  <si>
    <t>GroupeCHF</t>
  </si>
  <si>
    <t>GroupeCartouches</t>
  </si>
  <si>
    <t>CéQéLainoNb</t>
  </si>
  <si>
    <t>CéQéLainoCHF</t>
  </si>
  <si>
    <t>CéQéLainoCartouches</t>
  </si>
  <si>
    <t>LongeoleNb</t>
  </si>
  <si>
    <t>LongeoleCHF</t>
  </si>
  <si>
    <t>LongeoleCartouches</t>
  </si>
  <si>
    <t>LivretNb</t>
  </si>
  <si>
    <t>LivretCHF</t>
  </si>
  <si>
    <t>MenuNb</t>
  </si>
  <si>
    <t>MenuCHF</t>
  </si>
  <si>
    <t>Total1</t>
  </si>
  <si>
    <t>Total2</t>
  </si>
  <si>
    <t>TotalCartouches1</t>
  </si>
  <si>
    <t>TotalCartouches2</t>
  </si>
  <si>
    <t>TG1</t>
  </si>
  <si>
    <t>TG2</t>
  </si>
  <si>
    <t>Individuel</t>
  </si>
  <si>
    <t>TI1</t>
  </si>
  <si>
    <t>TI2</t>
  </si>
  <si>
    <t>TI3</t>
  </si>
  <si>
    <t>TI4</t>
  </si>
  <si>
    <t>IBAN No postal :</t>
  </si>
  <si>
    <t>IBAN Localité :</t>
  </si>
  <si>
    <t>3ème TIR DE LA LONGEOLE 300m - formulaire d'inscription</t>
  </si>
  <si>
    <t xml:space="preserve">(date limite inscription repas 12.10.2025) </t>
  </si>
  <si>
    <t>Total à virer sur l'IBAN CH79 0900 0000 1666 3618 8, payable à "Tir de la Longeole - 1233 Bernex"
ou à l'aide du QR-Code ci-dessous :</t>
  </si>
  <si>
    <t>Repas supplémentaires pour accompagnants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</si>
</sst>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"/>
  </numFmts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/>
    <xf numFmtId="0" fontId="3" fillId="0" borderId="5" xfId="0" applyFont="1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6" fillId="0" borderId="0" xfId="0" applyFont="1"/>
    <xf numFmtId="0" fontId="7" fillId="0" borderId="0" xfId="1" applyFont="1" applyAlignment="1" applyProtection="1"/>
    <xf numFmtId="0" fontId="3" fillId="0" borderId="9" xfId="0" applyFont="1" applyBorder="1"/>
    <xf numFmtId="0" fontId="3" fillId="0" borderId="12" xfId="0" applyFont="1" applyBorder="1"/>
    <xf numFmtId="0" fontId="0" fillId="0" borderId="10" xfId="0" applyBorder="1"/>
    <xf numFmtId="0" fontId="8" fillId="0" borderId="0" xfId="0" applyFont="1"/>
    <xf numFmtId="0" fontId="8" fillId="0" borderId="4" xfId="0" applyFont="1" applyBorder="1" applyAlignment="1" applyProtection="1">
      <alignment horizontal="center" vertical="center"/>
      <protection locked="0"/>
    </xf>
    <xf numFmtId="0" fontId="1" fillId="0" borderId="0" xfId="1" applyAlignment="1" applyProtection="1"/>
    <xf numFmtId="0" fontId="4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wrapText="1"/>
    </xf>
    <xf numFmtId="0" fontId="3" fillId="0" borderId="8" xfId="0" applyFont="1" applyBorder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/>
    </xf>
    <xf numFmtId="0" fontId="0" fillId="0" borderId="3" xfId="0" applyBorder="1"/>
    <xf numFmtId="0" fontId="4" fillId="0" borderId="3" xfId="0" applyFont="1" applyBorder="1"/>
    <xf numFmtId="0" fontId="10" fillId="0" borderId="0" xfId="0" applyFont="1"/>
    <xf numFmtId="0" fontId="11" fillId="0" borderId="0" xfId="0" applyFont="1"/>
    <xf numFmtId="0" fontId="12" fillId="0" borderId="1" xfId="0" applyFont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4" fillId="0" borderId="3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4" fillId="0" borderId="1" xfId="0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4" fillId="0" borderId="2" xfId="0" applyFont="1" applyBorder="1" applyProtection="1">
      <protection locked="0"/>
    </xf>
    <xf numFmtId="0" fontId="8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righ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23</xdr:row>
      <xdr:rowOff>50800</xdr:rowOff>
    </xdr:from>
    <xdr:to>
      <xdr:col>10</xdr:col>
      <xdr:colOff>342900</xdr:colOff>
      <xdr:row>32</xdr:row>
      <xdr:rowOff>25400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DB02AE8-18D2-2513-F08D-AEEE7BAC0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0700" y="5791200"/>
          <a:ext cx="1841500" cy="184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tirlongeol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502A2-F70A-214E-AA71-7A8CD11D2903}">
  <sheetPr codeName="Feuil1">
    <pageSetUpPr fitToPage="1"/>
  </sheetPr>
  <dimension ref="A1:AC41"/>
  <sheetViews>
    <sheetView showGridLines="0" tabSelected="1" zoomScaleNormal="100" workbookViewId="0">
      <selection activeCell="D4" sqref="D4:G4"/>
    </sheetView>
  </sheetViews>
  <sheetFormatPr baseColWidth="10" defaultColWidth="0" defaultRowHeight="16" zeroHeight="1" x14ac:dyDescent="0.2"/>
  <cols>
    <col min="1" max="1" width="0.5" customWidth="1"/>
    <col min="2" max="2" width="10.1640625" customWidth="1"/>
    <col min="3" max="3" width="8.5" customWidth="1"/>
    <col min="4" max="4" width="3" customWidth="1"/>
    <col min="5" max="5" width="10.83203125" customWidth="1"/>
    <col min="6" max="6" width="13.33203125" customWidth="1"/>
    <col min="7" max="7" width="11.33203125" customWidth="1"/>
    <col min="8" max="8" width="13.33203125" customWidth="1"/>
    <col min="9" max="9" width="9" customWidth="1"/>
    <col min="10" max="10" width="13.1640625" bestFit="1" customWidth="1"/>
    <col min="11" max="14" width="11.1640625" customWidth="1"/>
    <col min="15" max="16" width="10.83203125" customWidth="1"/>
    <col min="17" max="17" width="8" bestFit="1" customWidth="1"/>
    <col min="18" max="18" width="2.5" customWidth="1"/>
    <col min="19" max="19" width="9.33203125" hidden="1" customWidth="1"/>
    <col min="20" max="20" width="7.83203125" hidden="1" customWidth="1"/>
    <col min="21" max="21" width="5.83203125" hidden="1" customWidth="1"/>
    <col min="22" max="22" width="2.1640625" hidden="1" customWidth="1"/>
    <col min="23" max="23" width="5.33203125" hidden="1" customWidth="1"/>
    <col min="24" max="24" width="8.6640625" hidden="1" customWidth="1"/>
    <col min="25" max="25" width="0.5" hidden="1" customWidth="1"/>
    <col min="26" max="26" width="10.1640625" hidden="1" customWidth="1"/>
    <col min="27" max="27" width="3.1640625" hidden="1" customWidth="1"/>
    <col min="28" max="28" width="3" hidden="1" customWidth="1"/>
    <col min="29" max="29" width="1.1640625" hidden="1" customWidth="1"/>
    <col min="30" max="16384" width="10.83203125" hidden="1"/>
  </cols>
  <sheetData>
    <row r="1" spans="2:27" ht="7" customHeight="1" x14ac:dyDescent="0.2"/>
    <row r="2" spans="2:27" ht="23" x14ac:dyDescent="0.25">
      <c r="B2" s="58" t="s">
        <v>82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2:27" x14ac:dyDescent="0.2"/>
    <row r="4" spans="2:27" ht="19.5" customHeight="1" x14ac:dyDescent="0.2">
      <c r="B4" s="1" t="s">
        <v>0</v>
      </c>
      <c r="C4" s="1"/>
      <c r="D4" s="57"/>
      <c r="E4" s="57"/>
      <c r="F4" s="57"/>
      <c r="G4" s="57"/>
      <c r="H4" s="61" t="s">
        <v>1</v>
      </c>
      <c r="I4" s="61"/>
      <c r="J4" s="61"/>
      <c r="K4" s="61"/>
      <c r="L4" s="61"/>
      <c r="M4" s="59"/>
      <c r="N4" s="59"/>
      <c r="O4" s="59"/>
      <c r="P4" s="59"/>
      <c r="Q4" s="59"/>
    </row>
    <row r="5" spans="2:27" ht="19.5" customHeight="1" x14ac:dyDescent="0.2">
      <c r="B5" s="1" t="s">
        <v>2</v>
      </c>
      <c r="C5" s="59"/>
      <c r="D5" s="59"/>
      <c r="E5" s="59"/>
      <c r="F5" s="59"/>
      <c r="G5" s="1" t="s">
        <v>3</v>
      </c>
      <c r="H5" s="32"/>
      <c r="I5" s="1" t="s">
        <v>4</v>
      </c>
      <c r="J5" s="57"/>
      <c r="K5" s="57"/>
      <c r="L5" s="57"/>
      <c r="M5" s="29"/>
      <c r="N5" s="2" t="s">
        <v>5</v>
      </c>
      <c r="O5" s="62"/>
      <c r="P5" s="62"/>
      <c r="Q5" s="62"/>
    </row>
    <row r="6" spans="2:27" ht="19.5" customHeight="1" x14ac:dyDescent="0.2">
      <c r="B6" s="18" t="s">
        <v>19</v>
      </c>
      <c r="C6" s="60"/>
      <c r="D6" s="60"/>
      <c r="E6" s="60"/>
      <c r="F6" s="60"/>
      <c r="G6" s="30" t="s">
        <v>46</v>
      </c>
      <c r="I6" s="18"/>
      <c r="J6" s="67" t="s">
        <v>6</v>
      </c>
      <c r="K6" s="67"/>
      <c r="L6" s="67"/>
      <c r="M6" s="65"/>
      <c r="N6" s="65"/>
      <c r="O6" s="66"/>
      <c r="P6" s="66"/>
      <c r="Q6" s="66"/>
    </row>
    <row r="7" spans="2:27" ht="19.5" customHeight="1" x14ac:dyDescent="0.2">
      <c r="B7" s="18"/>
      <c r="C7" s="43"/>
      <c r="D7" s="44"/>
      <c r="E7" s="44"/>
      <c r="F7" s="44"/>
      <c r="G7" s="1" t="s">
        <v>3</v>
      </c>
      <c r="H7" s="32"/>
      <c r="I7" s="1" t="s">
        <v>4</v>
      </c>
      <c r="J7" s="57"/>
      <c r="K7" s="57"/>
      <c r="L7" s="57"/>
      <c r="M7" s="28"/>
      <c r="N7" s="28"/>
      <c r="O7" s="28"/>
      <c r="P7" s="28"/>
      <c r="Q7" s="28"/>
    </row>
    <row r="8" spans="2:27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2:27" ht="87" customHeight="1" x14ac:dyDescent="0.2">
      <c r="B9" s="45" t="s">
        <v>7</v>
      </c>
      <c r="C9" s="45"/>
      <c r="D9" s="45" t="s">
        <v>8</v>
      </c>
      <c r="E9" s="45"/>
      <c r="F9" s="45"/>
      <c r="G9" s="3" t="s">
        <v>9</v>
      </c>
      <c r="H9" s="3" t="s">
        <v>10</v>
      </c>
      <c r="I9" s="3" t="s">
        <v>11</v>
      </c>
      <c r="J9" s="26" t="s">
        <v>39</v>
      </c>
      <c r="K9" s="21" t="s">
        <v>24</v>
      </c>
      <c r="L9" s="22" t="s">
        <v>25</v>
      </c>
      <c r="M9" s="22" t="s">
        <v>26</v>
      </c>
      <c r="N9" s="22" t="s">
        <v>27</v>
      </c>
      <c r="O9" s="22" t="s">
        <v>28</v>
      </c>
      <c r="P9" s="4" t="s">
        <v>12</v>
      </c>
      <c r="Q9" s="4" t="s">
        <v>30</v>
      </c>
      <c r="S9" t="s">
        <v>38</v>
      </c>
      <c r="T9" t="s">
        <v>13</v>
      </c>
      <c r="U9" t="s">
        <v>14</v>
      </c>
      <c r="W9" t="s">
        <v>15</v>
      </c>
      <c r="X9" t="s">
        <v>11</v>
      </c>
    </row>
    <row r="10" spans="2:27" x14ac:dyDescent="0.2">
      <c r="B10" s="47"/>
      <c r="C10" s="48"/>
      <c r="D10" s="46"/>
      <c r="E10" s="46"/>
      <c r="F10" s="46"/>
      <c r="G10" s="19"/>
      <c r="H10" s="5"/>
      <c r="I10" s="19"/>
      <c r="J10" s="19"/>
      <c r="K10" s="5"/>
      <c r="L10" s="3" t="str">
        <f>IF(D10&lt;&gt;"",1,"")</f>
        <v/>
      </c>
      <c r="M10" s="5"/>
      <c r="N10" s="5"/>
      <c r="O10" s="3" t="str">
        <f>IF(D10&lt;&gt;"",1,"")</f>
        <v/>
      </c>
      <c r="P10" s="6" t="str">
        <f>IF(D10&lt;&gt;"",K10*5+L10*AA10+M10*AA10+N10*8+O10*5+V10,"")</f>
        <v/>
      </c>
      <c r="Q10" s="7"/>
      <c r="V10">
        <f>IF(LEFT(Q10,3)="oui",20,)</f>
        <v>0</v>
      </c>
      <c r="AA10">
        <f>IF(G10&gt;2005,15,17)</f>
        <v>17</v>
      </c>
    </row>
    <row r="11" spans="2:27" x14ac:dyDescent="0.2">
      <c r="B11" s="49"/>
      <c r="C11" s="50"/>
      <c r="D11" s="46"/>
      <c r="E11" s="46"/>
      <c r="F11" s="46"/>
      <c r="G11" s="5"/>
      <c r="H11" s="5"/>
      <c r="I11" s="5"/>
      <c r="J11" s="19"/>
      <c r="K11" s="5"/>
      <c r="L11" s="3" t="str">
        <f>IF(D11&lt;&gt;"",1,"")</f>
        <v/>
      </c>
      <c r="M11" s="5"/>
      <c r="N11" s="5"/>
      <c r="O11" s="3" t="str">
        <f>IF(D11&lt;&gt;"",1,"")</f>
        <v/>
      </c>
      <c r="P11" s="6" t="str">
        <f>IF(D11&lt;&gt;"",K11*5+L11*AA11+M11*AA11+N11*8+O11*5+V11,"")</f>
        <v/>
      </c>
      <c r="Q11" s="7"/>
      <c r="S11" t="s">
        <v>41</v>
      </c>
      <c r="T11">
        <v>1</v>
      </c>
      <c r="U11" t="s">
        <v>40</v>
      </c>
      <c r="V11">
        <f>IF(LEFT(Q11,3)="oui",20,)</f>
        <v>0</v>
      </c>
      <c r="W11">
        <v>1</v>
      </c>
      <c r="X11" t="s">
        <v>36</v>
      </c>
      <c r="AA11">
        <f>IF(G11&gt;2005,15,17)</f>
        <v>17</v>
      </c>
    </row>
    <row r="12" spans="2:27" x14ac:dyDescent="0.2">
      <c r="B12" s="49"/>
      <c r="C12" s="50"/>
      <c r="D12" s="46"/>
      <c r="E12" s="46"/>
      <c r="F12" s="46"/>
      <c r="G12" s="5"/>
      <c r="H12" s="5"/>
      <c r="I12" s="19"/>
      <c r="J12" s="19"/>
      <c r="K12" s="5"/>
      <c r="L12" s="3" t="str">
        <f>IF(D12&lt;&gt;"",1,"")</f>
        <v/>
      </c>
      <c r="M12" s="5"/>
      <c r="N12" s="5"/>
      <c r="O12" s="3" t="str">
        <f>IF(D12&lt;&gt;"",1,"")</f>
        <v/>
      </c>
      <c r="P12" s="6" t="str">
        <f>IF(D12&lt;&gt;"",K12*5+L12*AA12+M12*AA12+N12*8+O12*5+V12,"")</f>
        <v/>
      </c>
      <c r="Q12" s="7"/>
      <c r="S12" t="s">
        <v>42</v>
      </c>
      <c r="U12" t="s">
        <v>16</v>
      </c>
      <c r="V12">
        <f>IF(LEFT(Q12,3)="oui",20,)</f>
        <v>0</v>
      </c>
      <c r="W12">
        <v>2</v>
      </c>
      <c r="X12" t="s">
        <v>32</v>
      </c>
      <c r="AA12">
        <f>IF(G12&gt;2005,15,17)</f>
        <v>17</v>
      </c>
    </row>
    <row r="13" spans="2:27" x14ac:dyDescent="0.2">
      <c r="B13" s="63" t="s">
        <v>20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3"/>
      <c r="P13" s="6" t="str">
        <f>IF(SUM(S17:S20)=0,"",30)</f>
        <v/>
      </c>
      <c r="Q13" s="8"/>
      <c r="S13" t="s">
        <v>43</v>
      </c>
      <c r="W13">
        <v>3</v>
      </c>
      <c r="X13" t="s">
        <v>33</v>
      </c>
    </row>
    <row r="14" spans="2:27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S14" t="s">
        <v>44</v>
      </c>
      <c r="W14">
        <v>4</v>
      </c>
      <c r="X14" t="s">
        <v>34</v>
      </c>
      <c r="AA14">
        <f>IF(G14&gt;2005,15,17)</f>
        <v>17</v>
      </c>
    </row>
    <row r="15" spans="2:27" x14ac:dyDescent="0.2">
      <c r="B15" s="45" t="s">
        <v>17</v>
      </c>
      <c r="C15" s="45"/>
      <c r="D15" s="46"/>
      <c r="E15" s="46"/>
      <c r="F15" s="46"/>
      <c r="G15" s="19"/>
      <c r="H15" s="5"/>
      <c r="I15" s="5"/>
      <c r="J15" s="19"/>
      <c r="K15" s="5"/>
      <c r="L15" s="5"/>
      <c r="M15" s="5"/>
      <c r="N15" s="5"/>
      <c r="O15" s="3" t="str">
        <f>IF(D15&lt;&gt;"",1,"")</f>
        <v/>
      </c>
      <c r="P15" s="6" t="str">
        <f>IF(D15&lt;&gt;"",K15*5+L15*AA15+M15*AA15+N15*8+O15*5+V15,"")</f>
        <v/>
      </c>
      <c r="Q15" s="7"/>
      <c r="V15">
        <f>IF(LEFT(Q15,3)="oui",20,)</f>
        <v>0</v>
      </c>
      <c r="W15">
        <v>5</v>
      </c>
      <c r="X15" t="s">
        <v>31</v>
      </c>
      <c r="AA15">
        <f>IF(G15&gt;2005,15,17)</f>
        <v>17</v>
      </c>
    </row>
    <row r="16" spans="2:27" x14ac:dyDescent="0.2">
      <c r="B16" s="45"/>
      <c r="C16" s="45"/>
      <c r="D16" s="46"/>
      <c r="E16" s="46"/>
      <c r="F16" s="46"/>
      <c r="G16" s="19"/>
      <c r="H16" s="5"/>
      <c r="I16" s="5"/>
      <c r="J16" s="19"/>
      <c r="K16" s="5"/>
      <c r="L16" s="5"/>
      <c r="M16" s="5"/>
      <c r="N16" s="5"/>
      <c r="O16" s="3" t="str">
        <f>IF(D16&lt;&gt;"",1,"")</f>
        <v/>
      </c>
      <c r="P16" s="6" t="str">
        <f>IF(D16&lt;&gt;"",K16*5+L16*AA16+M16*AA16+N16*8+O16*5+V16,"")</f>
        <v/>
      </c>
      <c r="Q16" s="7"/>
      <c r="S16" t="s">
        <v>45</v>
      </c>
      <c r="V16">
        <f>IF(LEFT(Q16,3)="oui",20,)</f>
        <v>0</v>
      </c>
      <c r="W16">
        <v>6</v>
      </c>
      <c r="X16" t="s">
        <v>35</v>
      </c>
      <c r="AA16">
        <f>IF(G16&gt;2005,15,17)</f>
        <v>17</v>
      </c>
    </row>
    <row r="17" spans="2:27" x14ac:dyDescent="0.2">
      <c r="B17" s="45"/>
      <c r="C17" s="45"/>
      <c r="D17" s="46"/>
      <c r="E17" s="46"/>
      <c r="F17" s="46"/>
      <c r="G17" s="19"/>
      <c r="H17" s="5"/>
      <c r="I17" s="5"/>
      <c r="J17" s="19"/>
      <c r="K17" s="5"/>
      <c r="L17" s="5"/>
      <c r="M17" s="5"/>
      <c r="N17" s="5"/>
      <c r="O17" s="3" t="str">
        <f>IF(D17&lt;&gt;"",1,"")</f>
        <v/>
      </c>
      <c r="P17" s="6" t="str">
        <f>IF(D17&lt;&gt;"",K17*5+L17*AA17+M17*AA17+N17*8+O17*5+V17,"")</f>
        <v/>
      </c>
      <c r="Q17" s="7"/>
      <c r="S17">
        <f>IF(B10&lt;&gt;"",1,0)</f>
        <v>0</v>
      </c>
      <c r="V17">
        <f>IF(LEFT(Q17,3)="oui",20,)</f>
        <v>0</v>
      </c>
      <c r="W17">
        <v>7</v>
      </c>
      <c r="AA17">
        <f>IF(G17&gt;2005,15,17)</f>
        <v>17</v>
      </c>
    </row>
    <row r="18" spans="2:27" x14ac:dyDescent="0.2">
      <c r="B18" s="45"/>
      <c r="C18" s="45"/>
      <c r="D18" s="46"/>
      <c r="E18" s="46"/>
      <c r="F18" s="46"/>
      <c r="G18" s="19"/>
      <c r="H18" s="5"/>
      <c r="I18" s="5"/>
      <c r="J18" s="19"/>
      <c r="K18" s="5"/>
      <c r="L18" s="5"/>
      <c r="M18" s="5"/>
      <c r="N18" s="5"/>
      <c r="O18" s="3" t="str">
        <f>IF(D18&lt;&gt;"",1,"")</f>
        <v/>
      </c>
      <c r="P18" s="6" t="str">
        <f>IF(D18&lt;&gt;"",K18*5+L18*AA18+M18*AA18+N18*8+O18*5+V18,"")</f>
        <v/>
      </c>
      <c r="Q18" s="7"/>
      <c r="S18">
        <f>IF(D10&lt;&gt;"",1,0)</f>
        <v>0</v>
      </c>
      <c r="V18">
        <f>IF(LEFT(Q18,3)="oui",20,)</f>
        <v>0</v>
      </c>
      <c r="W18">
        <v>8</v>
      </c>
      <c r="AA18">
        <f>IF(G18&gt;2005,15,17)</f>
        <v>17</v>
      </c>
    </row>
    <row r="19" spans="2:27" x14ac:dyDescent="0.2">
      <c r="B19" s="1"/>
      <c r="C19" s="1"/>
      <c r="D19" s="40"/>
      <c r="E19" s="40"/>
      <c r="F19" s="40"/>
      <c r="G19" s="1"/>
      <c r="H19" s="1"/>
      <c r="I19" s="1"/>
      <c r="J19" s="1"/>
      <c r="K19" s="1"/>
      <c r="L19" s="1"/>
      <c r="M19" s="1"/>
      <c r="N19" s="1"/>
      <c r="O19" s="33" t="s">
        <v>85</v>
      </c>
      <c r="P19" s="6">
        <f>Q19*20</f>
        <v>0</v>
      </c>
      <c r="Q19" s="5"/>
      <c r="S19">
        <f t="shared" ref="S19:S20" si="0">IF(D11&lt;&gt;"",1,0)</f>
        <v>0</v>
      </c>
      <c r="W19">
        <v>9</v>
      </c>
    </row>
    <row r="20" spans="2:27" x14ac:dyDescent="0.2"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S20">
        <f t="shared" si="0"/>
        <v>0</v>
      </c>
      <c r="W20">
        <v>10</v>
      </c>
    </row>
    <row r="21" spans="2:27" ht="19.5" customHeight="1" x14ac:dyDescent="0.2">
      <c r="B21" s="51" t="s">
        <v>84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3"/>
      <c r="O21" s="27"/>
      <c r="P21" s="6">
        <f>SUM(P10:P19)</f>
        <v>0</v>
      </c>
    </row>
    <row r="22" spans="2:27" ht="16" customHeight="1" x14ac:dyDescent="0.2"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6"/>
      <c r="O22" s="1"/>
    </row>
    <row r="23" spans="2:27" x14ac:dyDescent="0.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2:27" ht="19.5" customHeight="1" x14ac:dyDescent="0.2">
      <c r="B24" s="1"/>
      <c r="C24" s="40"/>
      <c r="D24" s="40"/>
      <c r="E24" s="40"/>
      <c r="F24" s="1"/>
      <c r="G24" s="40"/>
      <c r="H24" s="40"/>
      <c r="I24" s="40"/>
      <c r="J24" s="25"/>
      <c r="K24" s="1"/>
      <c r="L24" s="1"/>
      <c r="M24" s="9"/>
      <c r="N24" s="42"/>
      <c r="O24" s="42"/>
      <c r="P24" s="10"/>
    </row>
    <row r="25" spans="2:27" x14ac:dyDescent="0.2">
      <c r="G25" s="1"/>
      <c r="H25" s="1"/>
      <c r="I25" s="1"/>
      <c r="J25" s="1"/>
      <c r="K25" s="1"/>
      <c r="L25" s="1"/>
      <c r="M25" s="11"/>
      <c r="N25" s="36" t="s">
        <v>18</v>
      </c>
      <c r="O25" s="36"/>
      <c r="P25" s="12"/>
    </row>
    <row r="26" spans="2:27" x14ac:dyDescent="0.2">
      <c r="G26" s="1"/>
      <c r="H26" s="1"/>
      <c r="I26" s="1"/>
      <c r="J26" s="1"/>
      <c r="K26" s="1"/>
      <c r="L26" s="1"/>
      <c r="M26" s="11"/>
      <c r="N26" s="35"/>
      <c r="O26" s="35"/>
      <c r="P26" s="12"/>
    </row>
    <row r="27" spans="2:27" x14ac:dyDescent="0.2">
      <c r="C27" s="1"/>
      <c r="D27" s="1"/>
      <c r="E27" s="1"/>
      <c r="F27" s="1"/>
      <c r="G27" s="1"/>
      <c r="H27" s="1"/>
      <c r="I27" s="1"/>
      <c r="J27" s="1"/>
      <c r="K27" s="1"/>
      <c r="L27" s="1"/>
      <c r="M27" s="39" t="s">
        <v>37</v>
      </c>
      <c r="N27" s="40"/>
      <c r="O27" s="40"/>
      <c r="P27" s="41"/>
    </row>
    <row r="28" spans="2:27" x14ac:dyDescent="0.2">
      <c r="B28" s="13" t="s">
        <v>22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37" t="s">
        <v>29</v>
      </c>
      <c r="N28" s="35"/>
      <c r="O28" s="35"/>
      <c r="P28" s="38"/>
    </row>
    <row r="29" spans="2:27" x14ac:dyDescent="0.2">
      <c r="B29" s="34" t="s">
        <v>47</v>
      </c>
      <c r="C29" s="34"/>
      <c r="D29" s="20" t="s">
        <v>23</v>
      </c>
      <c r="E29" s="1"/>
      <c r="H29" s="1"/>
      <c r="I29" s="1"/>
      <c r="J29" s="1"/>
      <c r="K29" s="1"/>
      <c r="L29" s="1"/>
      <c r="M29" s="11"/>
      <c r="N29" s="35"/>
      <c r="O29" s="35"/>
      <c r="P29" s="12"/>
    </row>
    <row r="30" spans="2:27" ht="16" customHeight="1" x14ac:dyDescent="0.2">
      <c r="B30" s="13" t="s">
        <v>83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23"/>
      <c r="N30" s="35"/>
      <c r="O30" s="35"/>
      <c r="P30" s="24"/>
    </row>
    <row r="31" spans="2:27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1"/>
      <c r="N31" s="35" t="s">
        <v>21</v>
      </c>
      <c r="O31" s="35"/>
      <c r="P31" s="24"/>
    </row>
    <row r="32" spans="2:27" x14ac:dyDescent="0.2">
      <c r="B32" s="13"/>
      <c r="C32" s="1"/>
      <c r="D32" s="14"/>
      <c r="E32" s="1"/>
      <c r="F32" s="1"/>
      <c r="G32" s="1"/>
      <c r="H32" s="1"/>
      <c r="I32" s="1"/>
      <c r="J32" s="1"/>
      <c r="K32" s="1"/>
      <c r="L32" s="1"/>
      <c r="M32" s="15"/>
      <c r="N32" s="16"/>
      <c r="O32" s="16"/>
      <c r="P32" s="17"/>
    </row>
    <row r="33" spans="2:15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ht="7" customHeight="1" x14ac:dyDescent="0.2">
      <c r="B34" s="1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hidden="1" x14ac:dyDescent="0.2">
      <c r="B35" s="1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ht="2.25" customHeight="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hidden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hidden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hidden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hidden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hidden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</sheetData>
  <sheetProtection algorithmName="SHA-512" hashValue="xn7uQIaZLFX3YWTAwL4KuA6WbakOgyqE5LYB3ts8uuqJ21HV80s2CvZ9IrtdfAy9ZKUR78XqhzeuQUFhXcwjYg==" saltValue="9I7MYhfAZVSBR6uOojSRmQ==" spinCount="100000" sheet="1" objects="1" scenarios="1"/>
  <mergeCells count="38">
    <mergeCell ref="B2:Q2"/>
    <mergeCell ref="D15:F15"/>
    <mergeCell ref="D16:F16"/>
    <mergeCell ref="D17:F17"/>
    <mergeCell ref="C5:F5"/>
    <mergeCell ref="C6:F6"/>
    <mergeCell ref="D4:G4"/>
    <mergeCell ref="H4:L4"/>
    <mergeCell ref="O5:Q5"/>
    <mergeCell ref="M4:Q4"/>
    <mergeCell ref="B13:N13"/>
    <mergeCell ref="M6:Q6"/>
    <mergeCell ref="J5:L5"/>
    <mergeCell ref="J6:L6"/>
    <mergeCell ref="N24:O24"/>
    <mergeCell ref="C7:F7"/>
    <mergeCell ref="B9:C9"/>
    <mergeCell ref="D9:F9"/>
    <mergeCell ref="D18:F18"/>
    <mergeCell ref="B10:C12"/>
    <mergeCell ref="D10:F10"/>
    <mergeCell ref="D11:F11"/>
    <mergeCell ref="D12:F12"/>
    <mergeCell ref="C24:E24"/>
    <mergeCell ref="G24:I24"/>
    <mergeCell ref="B21:N22"/>
    <mergeCell ref="J7:L7"/>
    <mergeCell ref="D19:F19"/>
    <mergeCell ref="B20:Q20"/>
    <mergeCell ref="B15:C18"/>
    <mergeCell ref="B29:C29"/>
    <mergeCell ref="N30:O30"/>
    <mergeCell ref="N25:O25"/>
    <mergeCell ref="N31:O31"/>
    <mergeCell ref="M28:P28"/>
    <mergeCell ref="N26:O26"/>
    <mergeCell ref="N29:O29"/>
    <mergeCell ref="M27:P27"/>
  </mergeCells>
  <dataValidations count="7">
    <dataValidation type="list" allowBlank="1" showInputMessage="1" showErrorMessage="1" sqref="K10:K12 N15:N18 N10:N12 K65543:K65547 K131079:K131083 K196615:K196619 K262151:K262155 K327687:K327691 K393223:K393227 K458759:K458763 K524295:K524299 K589831:K589835 K655367:K655371 K720903:K720907 K786439:K786443 K851975:K851979 K917511:K917515 K983047:K983051 K15:K18 K65550:K65553 K131086:K131089 K196622:K196625 K262158:K262161 K327694:K327697 K393230:K393233 K458766:K458769 K524302:K524305 K589838:K589841 K655374:K655377 K720910:K720913 K786446:K786449 K851982:K851985 K917518:K917521 K983054:K983057 Q19" xr:uid="{3A918137-3491-004D-8CDB-25F4B12B4D86}">
      <formula1>$W$10:$W$20</formula1>
    </dataValidation>
    <dataValidation type="list" allowBlank="1" showInputMessage="1" showErrorMessage="1" sqref="Q65543:Q65547 Q983054:Q983057 Q917518:Q917521 Q851982:Q851985 Q786446:Q786449 Q720910:Q720913 Q655374:Q655377 Q589838:Q589841 Q524302:Q524305 Q458766:Q458769 Q393230:Q393233 Q327694:Q327697 Q262158:Q262161 Q196622:Q196625 Q131086:Q131089 Q65550:Q65553 Q131079:Q131083 Q983047:Q983051 Q917511:Q917515 Q851975:Q851979 Q786439:Q786443 Q720903:Q720907 Q655367:Q655371 Q589831:Q589835 Q524295:Q524299 Q458759:Q458763 Q393223:Q393227 Q327687:Q327691 Q262151:Q262155 Q196615:Q196619" xr:uid="{B8B73697-FBBB-2442-B6DD-DE02F11C5E81}">
      <formula1>$U$10:$U$11</formula1>
    </dataValidation>
    <dataValidation type="list" allowBlank="1" showInputMessage="1" showErrorMessage="1" sqref="M983054:O983057 M917518:O917521 M851982:O851985 M786446:O786449 M720910:O720913 M655374:O655377 M589838:O589841 M524302:O524305 M458766:O458769 M393230:O393233 M327694:O327697 M262158:O262161 M196622:O196625 M131086:O131089 M65550:O65553 M10:M12 M983047:O983051 M917511:O917515 M851975:O851979 M786439:O786443 M720903:O720907 M655367:O655371 M589831:O589835 M524295:O524299 M458759:O458763 M393223:O393227 M327687:O327691 M262151:O262155 M196615:O196619 M131079:O131083 M65543:O65547 L15:M18" xr:uid="{19533BF3-1763-454E-B209-C7F3316ECAAA}">
      <formula1>$T$10:$T$11</formula1>
    </dataValidation>
    <dataValidation type="whole" allowBlank="1" showInputMessage="1" showErrorMessage="1" promptTitle="Format AAAA" prompt="Merci de saisir l'année de naissance" sqref="G10:G12 G15:G18" xr:uid="{EC73428D-FB00-0F40-9341-079108949F93}">
      <formula1>1900</formula1>
      <formula2>2023</formula2>
    </dataValidation>
    <dataValidation type="list" allowBlank="1" showInputMessage="1" showErrorMessage="1" sqref="I10:I12 I15:I18" xr:uid="{8F4EF437-BF78-7F4C-865E-EA69D9BCDBBC}">
      <formula1>$X$10:$X$16</formula1>
    </dataValidation>
    <dataValidation type="list" allowBlank="1" showInputMessage="1" showErrorMessage="1" sqref="Q10:Q12 Q15:Q18" xr:uid="{3F1755EC-1D1D-6842-A322-CE589E62A9FA}">
      <formula1>$U$10:$U$12</formula1>
    </dataValidation>
    <dataValidation type="list" allowBlank="1" showInputMessage="1" showErrorMessage="1" sqref="J10:J12 J15:J18" xr:uid="{577F58EA-E730-CB45-87AF-8530955C2674}">
      <formula1>$S$10:$S$15</formula1>
    </dataValidation>
  </dataValidations>
  <hyperlinks>
    <hyperlink ref="D29" r:id="rId1" xr:uid="{A38CB8D6-8DF5-2547-9DFD-90CD107A10EF}"/>
  </hyperlinks>
  <pageMargins left="0.7" right="0.7" top="0.75" bottom="0.75" header="0.3" footer="0.3"/>
  <pageSetup paperSize="9" scale="74" fitToHeight="99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07706-1007-0E41-9542-044F15FDA249}">
  <dimension ref="B2:AM10"/>
  <sheetViews>
    <sheetView workbookViewId="0">
      <selection activeCell="B2" sqref="B2"/>
    </sheetView>
  </sheetViews>
  <sheetFormatPr baseColWidth="10" defaultRowHeight="16" x14ac:dyDescent="0.2"/>
  <cols>
    <col min="1" max="1" width="2.5" customWidth="1"/>
    <col min="2" max="2" width="13.1640625" bestFit="1" customWidth="1"/>
  </cols>
  <sheetData>
    <row r="2" spans="2:39" s="31" customFormat="1" x14ac:dyDescent="0.2">
      <c r="B2" s="31" t="s">
        <v>0</v>
      </c>
      <c r="C2" s="31" t="s">
        <v>1</v>
      </c>
      <c r="D2" s="31" t="s">
        <v>2</v>
      </c>
      <c r="E2" s="31" t="s">
        <v>3</v>
      </c>
      <c r="F2" s="31" t="s">
        <v>4</v>
      </c>
      <c r="G2" s="31" t="s">
        <v>5</v>
      </c>
      <c r="H2" s="31" t="s">
        <v>19</v>
      </c>
      <c r="I2" s="31" t="s">
        <v>6</v>
      </c>
      <c r="J2" s="31" t="s">
        <v>80</v>
      </c>
      <c r="K2" s="31" t="s">
        <v>81</v>
      </c>
      <c r="L2" s="31" t="s">
        <v>7</v>
      </c>
      <c r="M2" s="31" t="s">
        <v>48</v>
      </c>
      <c r="N2" s="31" t="s">
        <v>49</v>
      </c>
      <c r="O2" s="31" t="s">
        <v>9</v>
      </c>
      <c r="P2" s="31" t="s">
        <v>10</v>
      </c>
      <c r="Q2" s="31" t="s">
        <v>50</v>
      </c>
      <c r="R2" s="31" t="s">
        <v>51</v>
      </c>
      <c r="S2" s="31" t="s">
        <v>52</v>
      </c>
      <c r="T2" s="31" t="s">
        <v>53</v>
      </c>
      <c r="U2" s="31" t="s">
        <v>54</v>
      </c>
      <c r="V2" s="31" t="s">
        <v>55</v>
      </c>
      <c r="W2" s="31" t="s">
        <v>56</v>
      </c>
      <c r="X2" s="31" t="s">
        <v>57</v>
      </c>
      <c r="Y2" s="31" t="s">
        <v>58</v>
      </c>
      <c r="Z2" s="31" t="s">
        <v>59</v>
      </c>
      <c r="AA2" s="31" t="s">
        <v>60</v>
      </c>
      <c r="AB2" s="31" t="s">
        <v>61</v>
      </c>
      <c r="AC2" s="31" t="s">
        <v>62</v>
      </c>
      <c r="AD2" s="31" t="s">
        <v>63</v>
      </c>
      <c r="AE2" s="31" t="s">
        <v>64</v>
      </c>
      <c r="AF2" s="31" t="s">
        <v>65</v>
      </c>
      <c r="AG2" s="31" t="s">
        <v>66</v>
      </c>
      <c r="AH2" s="31" t="s">
        <v>67</v>
      </c>
      <c r="AI2" s="31" t="s">
        <v>68</v>
      </c>
      <c r="AJ2" s="31" t="s">
        <v>69</v>
      </c>
      <c r="AK2" s="31" t="s">
        <v>70</v>
      </c>
      <c r="AL2" s="31" t="s">
        <v>71</v>
      </c>
      <c r="AM2" s="31" t="s">
        <v>72</v>
      </c>
    </row>
    <row r="3" spans="2:39" x14ac:dyDescent="0.2">
      <c r="B3">
        <f>Inscriptions!D4</f>
        <v>0</v>
      </c>
      <c r="C3">
        <f>Inscriptions!M4</f>
        <v>0</v>
      </c>
      <c r="D3">
        <f>Inscriptions!C5</f>
        <v>0</v>
      </c>
      <c r="E3">
        <f>Inscriptions!H5</f>
        <v>0</v>
      </c>
      <c r="F3">
        <f>Inscriptions!J5</f>
        <v>0</v>
      </c>
      <c r="G3">
        <f>Inscriptions!O5</f>
        <v>0</v>
      </c>
      <c r="H3">
        <f>Inscriptions!C6</f>
        <v>0</v>
      </c>
      <c r="I3">
        <f>Inscriptions!M6</f>
        <v>0</v>
      </c>
      <c r="J3">
        <f>Inscriptions!H7</f>
        <v>0</v>
      </c>
      <c r="K3">
        <f>Inscriptions!J7</f>
        <v>0</v>
      </c>
      <c r="L3">
        <f>Inscriptions!B10</f>
        <v>0</v>
      </c>
      <c r="S3" t="str">
        <f>Inscriptions!P12</f>
        <v/>
      </c>
      <c r="T3">
        <f t="shared" ref="T3:AI3" si="0">SUM(T4:T10)</f>
        <v>0</v>
      </c>
      <c r="U3">
        <f t="shared" si="0"/>
        <v>0</v>
      </c>
      <c r="V3">
        <f t="shared" si="0"/>
        <v>0</v>
      </c>
      <c r="W3">
        <f t="shared" si="0"/>
        <v>0</v>
      </c>
      <c r="X3">
        <f t="shared" si="0"/>
        <v>0</v>
      </c>
      <c r="Y3">
        <f t="shared" si="0"/>
        <v>0</v>
      </c>
      <c r="Z3">
        <f t="shared" si="0"/>
        <v>0</v>
      </c>
      <c r="AA3">
        <f t="shared" si="0"/>
        <v>0</v>
      </c>
      <c r="AB3">
        <f t="shared" si="0"/>
        <v>0</v>
      </c>
      <c r="AC3">
        <f t="shared" si="0"/>
        <v>0</v>
      </c>
      <c r="AD3">
        <f t="shared" si="0"/>
        <v>0</v>
      </c>
      <c r="AE3">
        <f t="shared" si="0"/>
        <v>0</v>
      </c>
      <c r="AF3">
        <f t="shared" si="0"/>
        <v>0</v>
      </c>
      <c r="AG3">
        <f t="shared" si="0"/>
        <v>0</v>
      </c>
      <c r="AH3">
        <f t="shared" si="0"/>
        <v>0</v>
      </c>
      <c r="AI3">
        <f t="shared" si="0"/>
        <v>0</v>
      </c>
      <c r="AJ3" t="str">
        <f>S3</f>
        <v/>
      </c>
      <c r="AK3">
        <f>SUM(S3,U3,X3,AA3,AD3,AG3,AI3)</f>
        <v>0</v>
      </c>
      <c r="AM3">
        <f>SUM(V3,Y3,AB3,AE3)</f>
        <v>0</v>
      </c>
    </row>
    <row r="4" spans="2:39" x14ac:dyDescent="0.2">
      <c r="B4">
        <f>B3</f>
        <v>0</v>
      </c>
      <c r="C4">
        <f t="shared" ref="C4:I4" si="1">C3</f>
        <v>0</v>
      </c>
      <c r="D4">
        <f t="shared" si="1"/>
        <v>0</v>
      </c>
      <c r="E4">
        <f t="shared" si="1"/>
        <v>0</v>
      </c>
      <c r="F4">
        <f t="shared" si="1"/>
        <v>0</v>
      </c>
      <c r="G4">
        <f t="shared" si="1"/>
        <v>0</v>
      </c>
      <c r="H4">
        <f t="shared" si="1"/>
        <v>0</v>
      </c>
      <c r="I4">
        <f t="shared" si="1"/>
        <v>0</v>
      </c>
      <c r="J4">
        <f t="shared" ref="J4:K4" si="2">J3</f>
        <v>0</v>
      </c>
      <c r="K4">
        <f t="shared" si="2"/>
        <v>0</v>
      </c>
      <c r="L4">
        <f>L3</f>
        <v>0</v>
      </c>
      <c r="M4" t="s">
        <v>73</v>
      </c>
      <c r="N4">
        <f>Inscriptions!D10</f>
        <v>0</v>
      </c>
      <c r="O4">
        <f>Inscriptions!G10</f>
        <v>0</v>
      </c>
      <c r="P4">
        <f>Inscriptions!H10</f>
        <v>0</v>
      </c>
      <c r="Q4">
        <f>Inscriptions!I10</f>
        <v>0</v>
      </c>
      <c r="R4">
        <f>Inscriptions!J10</f>
        <v>0</v>
      </c>
      <c r="S4">
        <v>0</v>
      </c>
      <c r="T4">
        <f>Inscriptions!K10</f>
        <v>0</v>
      </c>
      <c r="U4">
        <f>T4*5</f>
        <v>0</v>
      </c>
      <c r="V4">
        <f>T4*5</f>
        <v>0</v>
      </c>
      <c r="W4">
        <f>IF(Inscriptions!L10="",0,Inscriptions!L10)</f>
        <v>0</v>
      </c>
      <c r="X4">
        <f>W4*Inscriptions!AA10</f>
        <v>0</v>
      </c>
      <c r="Y4">
        <f>W4*10</f>
        <v>0</v>
      </c>
      <c r="Z4">
        <f>Inscriptions!M10</f>
        <v>0</v>
      </c>
      <c r="AA4">
        <f>Z4*Inscriptions!AA10</f>
        <v>0</v>
      </c>
      <c r="AB4">
        <f>Z4*6</f>
        <v>0</v>
      </c>
      <c r="AC4">
        <f>Inscriptions!N10</f>
        <v>0</v>
      </c>
      <c r="AD4">
        <f t="shared" ref="AD4:AD10" si="3">AC4*8</f>
        <v>0</v>
      </c>
      <c r="AE4">
        <f>AC4*3</f>
        <v>0</v>
      </c>
      <c r="AF4">
        <f>IF(Inscriptions!O10="",0,Inscriptions!O10)</f>
        <v>0</v>
      </c>
      <c r="AG4">
        <f>AF4*5</f>
        <v>0</v>
      </c>
      <c r="AH4">
        <f>IF(Inscriptions!Q10="oui",1,0)</f>
        <v>0</v>
      </c>
      <c r="AI4">
        <f>Inscriptions!V10</f>
        <v>0</v>
      </c>
      <c r="AJ4">
        <f>SUM(U4,X4,AA4,AD4,AG4,AI4)</f>
        <v>0</v>
      </c>
      <c r="AK4">
        <v>0</v>
      </c>
      <c r="AL4">
        <f>SUM(V4,Y4,AB4,AE4)</f>
        <v>0</v>
      </c>
    </row>
    <row r="5" spans="2:39" x14ac:dyDescent="0.2">
      <c r="B5">
        <f>B3</f>
        <v>0</v>
      </c>
      <c r="C5">
        <f t="shared" ref="C5:I5" si="4">C3</f>
        <v>0</v>
      </c>
      <c r="D5">
        <f t="shared" si="4"/>
        <v>0</v>
      </c>
      <c r="E5">
        <f t="shared" si="4"/>
        <v>0</v>
      </c>
      <c r="F5">
        <f t="shared" si="4"/>
        <v>0</v>
      </c>
      <c r="G5">
        <f t="shared" si="4"/>
        <v>0</v>
      </c>
      <c r="H5">
        <f t="shared" si="4"/>
        <v>0</v>
      </c>
      <c r="I5">
        <f t="shared" si="4"/>
        <v>0</v>
      </c>
      <c r="J5">
        <f t="shared" ref="J5:K5" si="5">J3</f>
        <v>0</v>
      </c>
      <c r="K5">
        <f t="shared" si="5"/>
        <v>0</v>
      </c>
      <c r="L5">
        <f>L3</f>
        <v>0</v>
      </c>
      <c r="M5" t="s">
        <v>74</v>
      </c>
      <c r="N5">
        <f>Inscriptions!D11</f>
        <v>0</v>
      </c>
      <c r="O5">
        <f>Inscriptions!G11</f>
        <v>0</v>
      </c>
      <c r="P5">
        <f>Inscriptions!H11</f>
        <v>0</v>
      </c>
      <c r="Q5">
        <f>Inscriptions!I11</f>
        <v>0</v>
      </c>
      <c r="R5">
        <f>Inscriptions!J11</f>
        <v>0</v>
      </c>
      <c r="S5">
        <v>0</v>
      </c>
      <c r="T5">
        <f>Inscriptions!K11</f>
        <v>0</v>
      </c>
      <c r="U5">
        <f t="shared" ref="U5:U10" si="6">T5*5</f>
        <v>0</v>
      </c>
      <c r="V5">
        <f t="shared" ref="V5:V10" si="7">T5*5</f>
        <v>0</v>
      </c>
      <c r="W5">
        <f>IF(Inscriptions!L11="",0,Inscriptions!L11)</f>
        <v>0</v>
      </c>
      <c r="X5">
        <f>W5*Inscriptions!AA11</f>
        <v>0</v>
      </c>
      <c r="Y5">
        <f t="shared" ref="Y5:Y10" si="8">W5*10</f>
        <v>0</v>
      </c>
      <c r="Z5">
        <f>Inscriptions!M11</f>
        <v>0</v>
      </c>
      <c r="AA5">
        <f>Z5*Inscriptions!AA11</f>
        <v>0</v>
      </c>
      <c r="AB5">
        <f t="shared" ref="AB5:AB10" si="9">Z5*6</f>
        <v>0</v>
      </c>
      <c r="AC5">
        <f>Inscriptions!N11</f>
        <v>0</v>
      </c>
      <c r="AD5">
        <f t="shared" si="3"/>
        <v>0</v>
      </c>
      <c r="AE5">
        <f t="shared" ref="AE5:AE10" si="10">AC5*3</f>
        <v>0</v>
      </c>
      <c r="AF5">
        <f>IF(Inscriptions!O11="",0,Inscriptions!O11)</f>
        <v>0</v>
      </c>
      <c r="AG5">
        <f t="shared" ref="AG5:AG10" si="11">AF5*5</f>
        <v>0</v>
      </c>
      <c r="AH5">
        <f>IF(Inscriptions!Q11="oui",1,0)</f>
        <v>0</v>
      </c>
      <c r="AI5">
        <f>Inscriptions!V11</f>
        <v>0</v>
      </c>
      <c r="AJ5">
        <f t="shared" ref="AJ5:AJ10" si="12">SUM(U5,X5,AA5,AD5,AG5,AI5)</f>
        <v>0</v>
      </c>
      <c r="AK5">
        <v>0</v>
      </c>
      <c r="AL5">
        <f t="shared" ref="AL5:AL10" si="13">SUM(V5,Y5,AB5,AE5)</f>
        <v>0</v>
      </c>
    </row>
    <row r="6" spans="2:39" x14ac:dyDescent="0.2">
      <c r="B6">
        <f>B3</f>
        <v>0</v>
      </c>
      <c r="C6">
        <f t="shared" ref="C6:I6" si="14">C3</f>
        <v>0</v>
      </c>
      <c r="D6">
        <f t="shared" si="14"/>
        <v>0</v>
      </c>
      <c r="E6">
        <f t="shared" si="14"/>
        <v>0</v>
      </c>
      <c r="F6">
        <f t="shared" si="14"/>
        <v>0</v>
      </c>
      <c r="G6">
        <f t="shared" si="14"/>
        <v>0</v>
      </c>
      <c r="H6">
        <f t="shared" si="14"/>
        <v>0</v>
      </c>
      <c r="I6">
        <f t="shared" si="14"/>
        <v>0</v>
      </c>
      <c r="J6">
        <f t="shared" ref="J6:K6" si="15">J3</f>
        <v>0</v>
      </c>
      <c r="K6">
        <f t="shared" si="15"/>
        <v>0</v>
      </c>
      <c r="L6">
        <f>L3</f>
        <v>0</v>
      </c>
      <c r="M6" t="s">
        <v>74</v>
      </c>
      <c r="N6">
        <f>Inscriptions!D12</f>
        <v>0</v>
      </c>
      <c r="O6">
        <f>Inscriptions!G12</f>
        <v>0</v>
      </c>
      <c r="P6">
        <f>Inscriptions!H12</f>
        <v>0</v>
      </c>
      <c r="Q6">
        <f>Inscriptions!I12</f>
        <v>0</v>
      </c>
      <c r="R6">
        <f>Inscriptions!J12</f>
        <v>0</v>
      </c>
      <c r="S6">
        <v>0</v>
      </c>
      <c r="T6">
        <f>Inscriptions!K12</f>
        <v>0</v>
      </c>
      <c r="U6">
        <f t="shared" si="6"/>
        <v>0</v>
      </c>
      <c r="V6">
        <f t="shared" si="7"/>
        <v>0</v>
      </c>
      <c r="W6">
        <f>IF(Inscriptions!L12="",0,Inscriptions!L12)</f>
        <v>0</v>
      </c>
      <c r="X6">
        <f>W6*Inscriptions!AA12</f>
        <v>0</v>
      </c>
      <c r="Y6">
        <f t="shared" si="8"/>
        <v>0</v>
      </c>
      <c r="Z6">
        <f>Inscriptions!M12</f>
        <v>0</v>
      </c>
      <c r="AA6">
        <f>Z6*Inscriptions!AA12</f>
        <v>0</v>
      </c>
      <c r="AB6">
        <f t="shared" si="9"/>
        <v>0</v>
      </c>
      <c r="AC6">
        <f>Inscriptions!N12</f>
        <v>0</v>
      </c>
      <c r="AD6">
        <f t="shared" si="3"/>
        <v>0</v>
      </c>
      <c r="AE6">
        <f t="shared" si="10"/>
        <v>0</v>
      </c>
      <c r="AF6">
        <f>IF(Inscriptions!O12="",0,Inscriptions!O12)</f>
        <v>0</v>
      </c>
      <c r="AG6">
        <f t="shared" si="11"/>
        <v>0</v>
      </c>
      <c r="AH6">
        <f>IF(Inscriptions!Q12="oui",1,0)</f>
        <v>0</v>
      </c>
      <c r="AI6">
        <f>Inscriptions!V12</f>
        <v>0</v>
      </c>
      <c r="AJ6">
        <f t="shared" si="12"/>
        <v>0</v>
      </c>
      <c r="AK6">
        <v>0</v>
      </c>
      <c r="AL6">
        <f t="shared" si="13"/>
        <v>0</v>
      </c>
    </row>
    <row r="7" spans="2:39" x14ac:dyDescent="0.2">
      <c r="B7">
        <f>B3</f>
        <v>0</v>
      </c>
      <c r="C7">
        <f t="shared" ref="C7:I7" si="16">C3</f>
        <v>0</v>
      </c>
      <c r="D7">
        <f t="shared" si="16"/>
        <v>0</v>
      </c>
      <c r="E7">
        <f t="shared" si="16"/>
        <v>0</v>
      </c>
      <c r="F7">
        <f t="shared" si="16"/>
        <v>0</v>
      </c>
      <c r="G7">
        <f t="shared" si="16"/>
        <v>0</v>
      </c>
      <c r="H7">
        <f t="shared" si="16"/>
        <v>0</v>
      </c>
      <c r="I7">
        <f t="shared" si="16"/>
        <v>0</v>
      </c>
      <c r="J7">
        <f t="shared" ref="J7:K7" si="17">J3</f>
        <v>0</v>
      </c>
      <c r="K7">
        <f t="shared" si="17"/>
        <v>0</v>
      </c>
      <c r="L7" t="s">
        <v>75</v>
      </c>
      <c r="M7" t="s">
        <v>76</v>
      </c>
      <c r="N7">
        <f>Inscriptions!D15</f>
        <v>0</v>
      </c>
      <c r="O7">
        <f>Inscriptions!G15</f>
        <v>0</v>
      </c>
      <c r="P7">
        <f>Inscriptions!H15</f>
        <v>0</v>
      </c>
      <c r="Q7">
        <f>Inscriptions!I15</f>
        <v>0</v>
      </c>
      <c r="R7">
        <f>Inscriptions!J15</f>
        <v>0</v>
      </c>
      <c r="S7">
        <v>0</v>
      </c>
      <c r="T7">
        <f>Inscriptions!K15</f>
        <v>0</v>
      </c>
      <c r="U7">
        <f t="shared" si="6"/>
        <v>0</v>
      </c>
      <c r="V7">
        <f t="shared" si="7"/>
        <v>0</v>
      </c>
      <c r="W7">
        <f>Inscriptions!L15</f>
        <v>0</v>
      </c>
      <c r="X7">
        <f>W7*Inscriptions!AA15</f>
        <v>0</v>
      </c>
      <c r="Y7">
        <f t="shared" si="8"/>
        <v>0</v>
      </c>
      <c r="Z7">
        <f>Inscriptions!M15</f>
        <v>0</v>
      </c>
      <c r="AA7">
        <f>Z7*Inscriptions!AA15</f>
        <v>0</v>
      </c>
      <c r="AB7">
        <f t="shared" si="9"/>
        <v>0</v>
      </c>
      <c r="AC7">
        <f>Inscriptions!N15</f>
        <v>0</v>
      </c>
      <c r="AD7">
        <f t="shared" si="3"/>
        <v>0</v>
      </c>
      <c r="AE7">
        <f t="shared" si="10"/>
        <v>0</v>
      </c>
      <c r="AF7">
        <f>IF(Inscriptions!O15="",0,Inscriptions!O15)</f>
        <v>0</v>
      </c>
      <c r="AG7">
        <f t="shared" si="11"/>
        <v>0</v>
      </c>
      <c r="AH7">
        <f>IF(Inscriptions!Q15="oui",1,0)</f>
        <v>0</v>
      </c>
      <c r="AI7">
        <f>Inscriptions!V15</f>
        <v>0</v>
      </c>
      <c r="AJ7">
        <f t="shared" si="12"/>
        <v>0</v>
      </c>
      <c r="AK7">
        <v>0</v>
      </c>
      <c r="AL7">
        <f t="shared" si="13"/>
        <v>0</v>
      </c>
    </row>
    <row r="8" spans="2:39" x14ac:dyDescent="0.2">
      <c r="B8">
        <f>B3</f>
        <v>0</v>
      </c>
      <c r="C8">
        <f t="shared" ref="C8:I8" si="18">C3</f>
        <v>0</v>
      </c>
      <c r="D8">
        <f t="shared" si="18"/>
        <v>0</v>
      </c>
      <c r="E8">
        <f t="shared" si="18"/>
        <v>0</v>
      </c>
      <c r="F8">
        <f t="shared" si="18"/>
        <v>0</v>
      </c>
      <c r="G8">
        <f t="shared" si="18"/>
        <v>0</v>
      </c>
      <c r="H8">
        <f t="shared" si="18"/>
        <v>0</v>
      </c>
      <c r="I8">
        <f t="shared" si="18"/>
        <v>0</v>
      </c>
      <c r="J8">
        <f t="shared" ref="J8:K8" si="19">J3</f>
        <v>0</v>
      </c>
      <c r="K8">
        <f t="shared" si="19"/>
        <v>0</v>
      </c>
      <c r="L8" t="s">
        <v>75</v>
      </c>
      <c r="M8" t="s">
        <v>77</v>
      </c>
      <c r="N8">
        <f>Inscriptions!D16</f>
        <v>0</v>
      </c>
      <c r="O8">
        <f>Inscriptions!G16</f>
        <v>0</v>
      </c>
      <c r="P8">
        <f>Inscriptions!H16</f>
        <v>0</v>
      </c>
      <c r="Q8">
        <f>Inscriptions!I16</f>
        <v>0</v>
      </c>
      <c r="R8">
        <f>Inscriptions!J16</f>
        <v>0</v>
      </c>
      <c r="S8">
        <v>0</v>
      </c>
      <c r="T8">
        <f>Inscriptions!K16</f>
        <v>0</v>
      </c>
      <c r="U8">
        <f t="shared" si="6"/>
        <v>0</v>
      </c>
      <c r="V8">
        <f t="shared" si="7"/>
        <v>0</v>
      </c>
      <c r="W8">
        <f>Inscriptions!L16</f>
        <v>0</v>
      </c>
      <c r="X8">
        <f>W8*Inscriptions!AA16</f>
        <v>0</v>
      </c>
      <c r="Y8">
        <f t="shared" si="8"/>
        <v>0</v>
      </c>
      <c r="Z8">
        <f>Inscriptions!M16</f>
        <v>0</v>
      </c>
      <c r="AA8">
        <f>Z8*Inscriptions!AA16</f>
        <v>0</v>
      </c>
      <c r="AB8">
        <f t="shared" si="9"/>
        <v>0</v>
      </c>
      <c r="AC8">
        <f>Inscriptions!N16</f>
        <v>0</v>
      </c>
      <c r="AD8">
        <f t="shared" si="3"/>
        <v>0</v>
      </c>
      <c r="AE8">
        <f t="shared" si="10"/>
        <v>0</v>
      </c>
      <c r="AF8">
        <f>IF(Inscriptions!O16="",0,Inscriptions!O16)</f>
        <v>0</v>
      </c>
      <c r="AG8">
        <f t="shared" si="11"/>
        <v>0</v>
      </c>
      <c r="AH8">
        <f>IF(Inscriptions!Q16="oui",1,0)</f>
        <v>0</v>
      </c>
      <c r="AI8">
        <f>Inscriptions!V16</f>
        <v>0</v>
      </c>
      <c r="AJ8">
        <f t="shared" si="12"/>
        <v>0</v>
      </c>
      <c r="AK8">
        <v>0</v>
      </c>
      <c r="AL8">
        <f t="shared" si="13"/>
        <v>0</v>
      </c>
    </row>
    <row r="9" spans="2:39" x14ac:dyDescent="0.2">
      <c r="B9">
        <f>B3</f>
        <v>0</v>
      </c>
      <c r="C9">
        <f t="shared" ref="C9:I9" si="20">C3</f>
        <v>0</v>
      </c>
      <c r="D9">
        <f t="shared" si="20"/>
        <v>0</v>
      </c>
      <c r="E9">
        <f t="shared" si="20"/>
        <v>0</v>
      </c>
      <c r="F9">
        <f t="shared" si="20"/>
        <v>0</v>
      </c>
      <c r="G9">
        <f t="shared" si="20"/>
        <v>0</v>
      </c>
      <c r="H9">
        <f t="shared" si="20"/>
        <v>0</v>
      </c>
      <c r="I9">
        <f t="shared" si="20"/>
        <v>0</v>
      </c>
      <c r="J9">
        <f t="shared" ref="J9:K9" si="21">J3</f>
        <v>0</v>
      </c>
      <c r="K9">
        <f t="shared" si="21"/>
        <v>0</v>
      </c>
      <c r="L9" t="s">
        <v>75</v>
      </c>
      <c r="M9" t="s">
        <v>78</v>
      </c>
      <c r="N9">
        <f>Inscriptions!D17</f>
        <v>0</v>
      </c>
      <c r="O9">
        <f>Inscriptions!G17</f>
        <v>0</v>
      </c>
      <c r="P9">
        <f>Inscriptions!H17</f>
        <v>0</v>
      </c>
      <c r="Q9">
        <f>Inscriptions!I17</f>
        <v>0</v>
      </c>
      <c r="R9">
        <f>Inscriptions!J17</f>
        <v>0</v>
      </c>
      <c r="S9">
        <v>0</v>
      </c>
      <c r="T9">
        <f>Inscriptions!K17</f>
        <v>0</v>
      </c>
      <c r="U9">
        <f t="shared" si="6"/>
        <v>0</v>
      </c>
      <c r="V9">
        <f t="shared" si="7"/>
        <v>0</v>
      </c>
      <c r="W9">
        <f>Inscriptions!L17</f>
        <v>0</v>
      </c>
      <c r="X9">
        <f>W9*Inscriptions!AA17</f>
        <v>0</v>
      </c>
      <c r="Y9">
        <f t="shared" si="8"/>
        <v>0</v>
      </c>
      <c r="Z9">
        <f>Inscriptions!M17</f>
        <v>0</v>
      </c>
      <c r="AA9">
        <f>Z9*Inscriptions!AA17</f>
        <v>0</v>
      </c>
      <c r="AB9">
        <f t="shared" si="9"/>
        <v>0</v>
      </c>
      <c r="AC9">
        <f>Inscriptions!N17</f>
        <v>0</v>
      </c>
      <c r="AD9">
        <f t="shared" si="3"/>
        <v>0</v>
      </c>
      <c r="AE9">
        <f t="shared" si="10"/>
        <v>0</v>
      </c>
      <c r="AF9">
        <f>IF(Inscriptions!O17="",0,Inscriptions!O17)</f>
        <v>0</v>
      </c>
      <c r="AG9">
        <f t="shared" si="11"/>
        <v>0</v>
      </c>
      <c r="AH9">
        <f>IF(Inscriptions!Q17="oui",1,0)</f>
        <v>0</v>
      </c>
      <c r="AI9">
        <f>Inscriptions!V17</f>
        <v>0</v>
      </c>
      <c r="AJ9">
        <f t="shared" si="12"/>
        <v>0</v>
      </c>
      <c r="AK9">
        <v>0</v>
      </c>
      <c r="AL9">
        <f t="shared" si="13"/>
        <v>0</v>
      </c>
    </row>
    <row r="10" spans="2:39" x14ac:dyDescent="0.2">
      <c r="B10">
        <f>B3</f>
        <v>0</v>
      </c>
      <c r="C10">
        <f t="shared" ref="C10:I10" si="22">C3</f>
        <v>0</v>
      </c>
      <c r="D10">
        <f t="shared" si="22"/>
        <v>0</v>
      </c>
      <c r="E10">
        <f t="shared" si="22"/>
        <v>0</v>
      </c>
      <c r="F10">
        <f t="shared" si="22"/>
        <v>0</v>
      </c>
      <c r="G10">
        <f t="shared" si="22"/>
        <v>0</v>
      </c>
      <c r="H10">
        <f t="shared" si="22"/>
        <v>0</v>
      </c>
      <c r="I10">
        <f t="shared" si="22"/>
        <v>0</v>
      </c>
      <c r="J10">
        <f t="shared" ref="J10:K10" si="23">J3</f>
        <v>0</v>
      </c>
      <c r="K10">
        <f t="shared" si="23"/>
        <v>0</v>
      </c>
      <c r="L10" t="s">
        <v>75</v>
      </c>
      <c r="M10" t="s">
        <v>79</v>
      </c>
      <c r="N10">
        <f>Inscriptions!D18</f>
        <v>0</v>
      </c>
      <c r="O10">
        <f>Inscriptions!G18</f>
        <v>0</v>
      </c>
      <c r="P10">
        <f>Inscriptions!H18</f>
        <v>0</v>
      </c>
      <c r="Q10">
        <f>Inscriptions!I18</f>
        <v>0</v>
      </c>
      <c r="R10">
        <f>Inscriptions!J18</f>
        <v>0</v>
      </c>
      <c r="S10">
        <v>0</v>
      </c>
      <c r="T10">
        <f>Inscriptions!K18</f>
        <v>0</v>
      </c>
      <c r="U10">
        <f t="shared" si="6"/>
        <v>0</v>
      </c>
      <c r="V10">
        <f t="shared" si="7"/>
        <v>0</v>
      </c>
      <c r="W10">
        <f>Inscriptions!L18</f>
        <v>0</v>
      </c>
      <c r="X10">
        <f>W10*Inscriptions!AA18</f>
        <v>0</v>
      </c>
      <c r="Y10">
        <f t="shared" si="8"/>
        <v>0</v>
      </c>
      <c r="Z10">
        <f>Inscriptions!M18</f>
        <v>0</v>
      </c>
      <c r="AA10">
        <f>Z10*Inscriptions!AA18</f>
        <v>0</v>
      </c>
      <c r="AB10">
        <f t="shared" si="9"/>
        <v>0</v>
      </c>
      <c r="AC10">
        <f>Inscriptions!N18</f>
        <v>0</v>
      </c>
      <c r="AD10">
        <f t="shared" si="3"/>
        <v>0</v>
      </c>
      <c r="AE10">
        <f t="shared" si="10"/>
        <v>0</v>
      </c>
      <c r="AF10">
        <f>IF(Inscriptions!O18="",0,Inscriptions!O18)</f>
        <v>0</v>
      </c>
      <c r="AG10">
        <f t="shared" si="11"/>
        <v>0</v>
      </c>
      <c r="AH10">
        <f>IF(Inscriptions!Q18="oui",1,0)</f>
        <v>0</v>
      </c>
      <c r="AI10">
        <f>Inscriptions!V18</f>
        <v>0</v>
      </c>
      <c r="AJ10">
        <f t="shared" si="12"/>
        <v>0</v>
      </c>
      <c r="AK10">
        <v>0</v>
      </c>
      <c r="AL10">
        <f t="shared" si="1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Inscriptions</vt:lpstr>
      <vt:lpstr>Export</vt:lpstr>
      <vt:lpstr>Inscriptions!Zone_d_impression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Kähr Olivier (IT-PTR-CEN1-SL9)</cp:lastModifiedBy>
  <cp:lastPrinted>2024-03-24T10:04:45Z</cp:lastPrinted>
  <dcterms:created xsi:type="dcterms:W3CDTF">2023-02-12T19:32:37Z</dcterms:created>
  <dcterms:modified xsi:type="dcterms:W3CDTF">2025-06-02T20:37:28Z</dcterms:modified>
</cp:coreProperties>
</file>